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hsm\Dropbox\SUP Authors New\Templates\"/>
    </mc:Choice>
  </mc:AlternateContent>
  <bookViews>
    <workbookView xWindow="360" yWindow="300" windowWidth="12396" windowHeight="7872"/>
  </bookViews>
  <sheets>
    <sheet name="Table 11A.4" sheetId="1" r:id="rId1"/>
  </sheets>
  <definedNames>
    <definedName name="_xlnm.Print_Area" localSheetId="0">'Table 11A.4'!$B$3:$D$32</definedName>
    <definedName name="solver_adj" localSheetId="0" hidden="1">'Table 11A.4'!$D$7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'Table 11A.4'!$D$31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3</definedName>
    <definedName name="solver_val" localSheetId="0" hidden="1">0.15</definedName>
  </definedNames>
  <calcPr calcId="162913" iterate="1"/>
</workbook>
</file>

<file path=xl/calcChain.xml><?xml version="1.0" encoding="utf-8"?>
<calcChain xmlns="http://schemas.openxmlformats.org/spreadsheetml/2006/main">
  <c r="D10" i="1" l="1"/>
  <c r="D8" i="1"/>
  <c r="D14" i="1"/>
  <c r="D15" i="1"/>
  <c r="D11" i="1"/>
  <c r="D18" i="1" s="1"/>
  <c r="D12" i="1"/>
  <c r="D16" i="1" s="1"/>
  <c r="D23" i="1" l="1"/>
  <c r="D27" i="1" s="1"/>
  <c r="D19" i="1"/>
  <c r="D20" i="1" s="1"/>
  <c r="D22" i="1" s="1"/>
  <c r="D31" i="1" l="1"/>
  <c r="D32" i="1" s="1"/>
  <c r="D25" i="1"/>
  <c r="D26" i="1" s="1"/>
  <c r="D28" i="1" s="1"/>
  <c r="D29" i="1"/>
</calcChain>
</file>

<file path=xl/sharedStrings.xml><?xml version="1.0" encoding="utf-8"?>
<sst xmlns="http://schemas.openxmlformats.org/spreadsheetml/2006/main" count="35" uniqueCount="35">
  <si>
    <t>Partial Commitment</t>
  </si>
  <si>
    <t>Inputs</t>
  </si>
  <si>
    <t>Years Until Expected Harvest</t>
  </si>
  <si>
    <t>Per Year</t>
  </si>
  <si>
    <t>Expected Return on Market</t>
  </si>
  <si>
    <t>Risk-free Rate of Interest</t>
  </si>
  <si>
    <t>Standard Deviation of Market Returns</t>
  </si>
  <si>
    <t>Expected Harvest Cash Flow of Entrepreneur's Portfolio</t>
  </si>
  <si>
    <t>Cash Flow Standard Deviation of Portfolio</t>
  </si>
  <si>
    <t>Value of Entrepreneur's Portfolio</t>
  </si>
  <si>
    <t>Value of Entrepreneur's Investment in Venture</t>
  </si>
  <si>
    <t>Expected Cash Flow from Investment in Venture</t>
  </si>
  <si>
    <t>Standard Deviation of Entrepreneurs Return from Venture</t>
  </si>
  <si>
    <t>Entrepreneur's Annualized Cost of Capital for Venture</t>
  </si>
  <si>
    <t>Fraction of Entrepreneur' s Wealth Invested in Venture</t>
  </si>
  <si>
    <t>Portfolio Cash Flow Results</t>
  </si>
  <si>
    <t>Venture Cost of Capital Estimates</t>
  </si>
  <si>
    <t>Venture Valuation Results</t>
  </si>
  <si>
    <t>Entrepreneur's Wealth Allocation</t>
  </si>
  <si>
    <t>Entrepreneur's Holding-Period Cost of Capital for Venture</t>
  </si>
  <si>
    <t>Fraction of Entrepreneur's Wealth Invested in Market</t>
  </si>
  <si>
    <t>Market Data</t>
  </si>
  <si>
    <t>Comparable Public Firm Data</t>
  </si>
  <si>
    <t>Correlation of Comparable Public Firm with Market</t>
  </si>
  <si>
    <t>Beta of Comparable Public Firm</t>
  </si>
  <si>
    <t>Standard Deviation of Comparable Public Firm Returns</t>
  </si>
  <si>
    <t>Diversified Investor's Annualized Cost of Capital for Venture</t>
  </si>
  <si>
    <t>(Target)</t>
  </si>
  <si>
    <t>(Adjustment)</t>
  </si>
  <si>
    <t>Hypothetical Fraction of Wealth Invested in Market Portfolio by Diversified Investor</t>
  </si>
  <si>
    <t>Hypothetical Fraction of Wealth Invested in Venture by Diversified Investor</t>
  </si>
  <si>
    <t>Entrepreneur's Annualized Under-diversification Premium</t>
  </si>
  <si>
    <t>Valuation Template 5</t>
  </si>
  <si>
    <t xml:space="preserve">Entrepreneur's cost of capital </t>
  </si>
  <si>
    <t>the second line in title is part of legend--should not be in 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</si>
</sst>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"/>
    <numFmt numFmtId="166" formatCode="0.0%"/>
    <numFmt numFmtId="167" formatCode="&quot;$&quot;#,##0.000"/>
  </numFmts>
  <fonts count="10" x14ac:knownFonts="1">
    <font>
      <sz val="10"/>
      <name val="Arial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4"/>
      <color theme="1"/>
      <name val="Arial"/>
      <family val="2"/>
    </font>
    <font>
      <b/>
      <sz val="14"/>
      <color theme="0"/>
      <name val="Arial"/>
      <family val="2"/>
    </font>
    <font>
      <sz val="10"/>
      <name val="Arial"/>
      <family val="2"/>
    </font>
    <font>
      <b/>
      <sz val="10"/>
      <color theme="4" tint="-0.24997711111789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0" applyNumberFormat="1" applyBorder="1"/>
    <xf numFmtId="0" fontId="0" fillId="0" borderId="0" xfId="0" applyBorder="1"/>
    <xf numFmtId="10" fontId="0" fillId="0" borderId="0" xfId="0" applyNumberFormat="1" applyBorder="1"/>
    <xf numFmtId="0" fontId="0" fillId="2" borderId="1" xfId="0" applyFill="1" applyBorder="1"/>
    <xf numFmtId="0" fontId="3" fillId="2" borderId="0" xfId="0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/>
    <xf numFmtId="166" fontId="0" fillId="2" borderId="2" xfId="1" applyNumberFormat="1" applyFont="1" applyFill="1" applyBorder="1"/>
    <xf numFmtId="164" fontId="0" fillId="2" borderId="2" xfId="0" applyNumberFormat="1" applyFill="1" applyBorder="1"/>
    <xf numFmtId="0" fontId="2" fillId="2" borderId="0" xfId="0" applyFont="1" applyFill="1" applyBorder="1"/>
    <xf numFmtId="167" fontId="0" fillId="2" borderId="2" xfId="0" applyNumberFormat="1" applyFill="1" applyBorder="1"/>
    <xf numFmtId="166" fontId="0" fillId="2" borderId="2" xfId="0" applyNumberFormat="1" applyFill="1" applyBorder="1"/>
    <xf numFmtId="0" fontId="0" fillId="2" borderId="3" xfId="0" applyFill="1" applyBorder="1"/>
    <xf numFmtId="0" fontId="0" fillId="2" borderId="4" xfId="0" applyFill="1" applyBorder="1"/>
    <xf numFmtId="166" fontId="0" fillId="2" borderId="5" xfId="0" applyNumberFormat="1" applyFill="1" applyBorder="1"/>
    <xf numFmtId="0" fontId="3" fillId="2" borderId="1" xfId="0" applyFont="1" applyFill="1" applyBorder="1"/>
    <xf numFmtId="166" fontId="5" fillId="2" borderId="0" xfId="0" applyNumberFormat="1" applyFont="1" applyFill="1" applyBorder="1"/>
    <xf numFmtId="166" fontId="4" fillId="2" borderId="2" xfId="1" applyNumberFormat="1" applyFont="1" applyFill="1" applyBorder="1"/>
    <xf numFmtId="167" fontId="4" fillId="2" borderId="2" xfId="0" applyNumberFormat="1" applyFont="1" applyFill="1" applyBorder="1"/>
    <xf numFmtId="0" fontId="3" fillId="4" borderId="1" xfId="0" applyFont="1" applyFill="1" applyBorder="1"/>
    <xf numFmtId="0" fontId="2" fillId="4" borderId="0" xfId="0" applyFont="1" applyFill="1" applyBorder="1"/>
    <xf numFmtId="0" fontId="0" fillId="4" borderId="2" xfId="0" applyFill="1" applyBorder="1"/>
    <xf numFmtId="0" fontId="3" fillId="4" borderId="0" xfId="0" applyFont="1" applyFill="1" applyBorder="1"/>
    <xf numFmtId="166" fontId="8" fillId="4" borderId="2" xfId="1" applyNumberFormat="1" applyFont="1" applyFill="1" applyBorder="1"/>
    <xf numFmtId="167" fontId="0" fillId="4" borderId="2" xfId="0" applyNumberFormat="1" applyFill="1" applyBorder="1"/>
    <xf numFmtId="0" fontId="9" fillId="2" borderId="0" xfId="0" applyFont="1" applyFill="1" applyBorder="1"/>
    <xf numFmtId="165" fontId="3" fillId="5" borderId="2" xfId="0" applyNumberFormat="1" applyFont="1" applyFill="1" applyBorder="1"/>
    <xf numFmtId="166" fontId="3" fillId="5" borderId="2" xfId="1" applyNumberFormat="1" applyFont="1" applyFill="1" applyBorder="1" applyProtection="1">
      <protection locked="0"/>
    </xf>
    <xf numFmtId="166" fontId="3" fillId="5" borderId="0" xfId="0" applyNumberFormat="1" applyFont="1" applyFill="1" applyBorder="1" applyProtection="1">
      <protection locked="0"/>
    </xf>
    <xf numFmtId="0" fontId="3" fillId="5" borderId="0" xfId="0" applyFont="1" applyFill="1" applyBorder="1" applyProtection="1">
      <protection locked="0"/>
    </xf>
    <xf numFmtId="164" fontId="3" fillId="5" borderId="0" xfId="0" applyNumberFormat="1" applyFont="1" applyFill="1" applyBorder="1" applyProtection="1">
      <protection locked="0"/>
    </xf>
    <xf numFmtId="166" fontId="9" fillId="2" borderId="9" xfId="1" applyNumberFormat="1" applyFont="1" applyFill="1" applyBorder="1"/>
    <xf numFmtId="166" fontId="9" fillId="2" borderId="10" xfId="1" applyNumberFormat="1" applyFont="1" applyFill="1" applyBorder="1"/>
    <xf numFmtId="0" fontId="1" fillId="2" borderId="1" xfId="0" applyFont="1" applyFill="1" applyBorder="1"/>
    <xf numFmtId="0" fontId="1" fillId="0" borderId="0" xfId="0" applyFont="1" applyFill="1"/>
    <xf numFmtId="0" fontId="0" fillId="0" borderId="0" xfId="0" applyFill="1"/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32"/>
  <sheetViews>
    <sheetView showGridLines="0" tabSelected="1" workbookViewId="0"/>
  </sheetViews>
  <sheetFormatPr defaultRowHeight="13.2" x14ac:dyDescent="0.25"/>
  <cols>
    <col min="2" max="2" width="68.44140625" customWidth="1"/>
    <col min="3" max="3" width="12.5546875" customWidth="1"/>
    <col min="4" max="4" width="13" customWidth="1"/>
  </cols>
  <sheetData>
    <row r="2" spans="2:12" ht="18" thickBot="1" x14ac:dyDescent="0.3">
      <c r="B2" s="40" t="s">
        <v>32</v>
      </c>
      <c r="C2" s="40"/>
      <c r="D2" s="40"/>
    </row>
    <row r="3" spans="2:12" ht="17.399999999999999" x14ac:dyDescent="0.3">
      <c r="B3" s="37" t="s">
        <v>33</v>
      </c>
      <c r="C3" s="38"/>
      <c r="D3" s="39"/>
    </row>
    <row r="4" spans="2:12" ht="26.4" x14ac:dyDescent="0.25">
      <c r="B4" s="4"/>
      <c r="C4" s="5" t="s">
        <v>3</v>
      </c>
      <c r="D4" s="6" t="s">
        <v>0</v>
      </c>
      <c r="E4" s="2"/>
      <c r="F4" s="2"/>
    </row>
    <row r="5" spans="2:12" x14ac:dyDescent="0.25">
      <c r="B5" s="20" t="s">
        <v>1</v>
      </c>
      <c r="C5" s="21"/>
      <c r="D5" s="22"/>
      <c r="E5" s="2"/>
      <c r="F5" s="2"/>
    </row>
    <row r="6" spans="2:12" x14ac:dyDescent="0.25">
      <c r="B6" s="7" t="s">
        <v>2</v>
      </c>
      <c r="C6" s="5"/>
      <c r="D6" s="27">
        <v>2</v>
      </c>
      <c r="E6" s="2"/>
      <c r="F6" s="2"/>
    </row>
    <row r="7" spans="2:12" x14ac:dyDescent="0.25">
      <c r="B7" s="7" t="s">
        <v>29</v>
      </c>
      <c r="C7" s="26" t="s">
        <v>28</v>
      </c>
      <c r="D7" s="28">
        <v>0.78847970104767762</v>
      </c>
      <c r="E7" s="1"/>
      <c r="F7" s="1"/>
      <c r="G7" s="35" t="s">
        <v>34</v>
      </c>
      <c r="H7" s="36"/>
      <c r="I7" s="36"/>
      <c r="J7" s="36"/>
      <c r="K7" s="36"/>
      <c r="L7" s="36"/>
    </row>
    <row r="8" spans="2:12" x14ac:dyDescent="0.25">
      <c r="B8" s="7" t="s">
        <v>30</v>
      </c>
      <c r="C8" s="5"/>
      <c r="D8" s="8">
        <f>1-D7</f>
        <v>0.21152029895232238</v>
      </c>
      <c r="E8" s="1"/>
      <c r="F8" s="1"/>
    </row>
    <row r="9" spans="2:12" x14ac:dyDescent="0.25">
      <c r="B9" s="16" t="s">
        <v>21</v>
      </c>
      <c r="C9" s="5"/>
      <c r="D9" s="8"/>
      <c r="E9" s="1"/>
      <c r="F9" s="1"/>
    </row>
    <row r="10" spans="2:12" x14ac:dyDescent="0.25">
      <c r="B10" s="4" t="s">
        <v>5</v>
      </c>
      <c r="C10" s="29">
        <v>0.04</v>
      </c>
      <c r="D10" s="8">
        <f>(1+$C10)^D6-1</f>
        <v>8.1600000000000117E-2</v>
      </c>
      <c r="E10" s="1"/>
      <c r="F10" s="1"/>
    </row>
    <row r="11" spans="2:12" x14ac:dyDescent="0.25">
      <c r="B11" s="4" t="s">
        <v>4</v>
      </c>
      <c r="C11" s="29">
        <v>0.12</v>
      </c>
      <c r="D11" s="8">
        <f>(1+$C11)^D6-1</f>
        <v>0.25440000000000018</v>
      </c>
      <c r="E11" s="1"/>
      <c r="F11" s="1"/>
    </row>
    <row r="12" spans="2:12" x14ac:dyDescent="0.25">
      <c r="B12" s="4" t="s">
        <v>6</v>
      </c>
      <c r="C12" s="29">
        <v>0.15</v>
      </c>
      <c r="D12" s="8">
        <f>$C12*D6^0.5</f>
        <v>0.21213203435596426</v>
      </c>
      <c r="E12" s="1"/>
      <c r="F12" s="1"/>
    </row>
    <row r="13" spans="2:12" x14ac:dyDescent="0.25">
      <c r="B13" s="16" t="s">
        <v>22</v>
      </c>
      <c r="C13" s="17"/>
      <c r="D13" s="8"/>
      <c r="E13" s="1"/>
      <c r="F13" s="1"/>
    </row>
    <row r="14" spans="2:12" x14ac:dyDescent="0.25">
      <c r="B14" s="4" t="s">
        <v>23</v>
      </c>
      <c r="C14" s="30">
        <v>0.19500000000000001</v>
      </c>
      <c r="D14" s="9">
        <f>C14</f>
        <v>0.19500000000000001</v>
      </c>
      <c r="E14" s="1"/>
      <c r="F14" s="1"/>
    </row>
    <row r="15" spans="2:12" x14ac:dyDescent="0.25">
      <c r="B15" s="4" t="s">
        <v>24</v>
      </c>
      <c r="C15" s="31">
        <v>0.99</v>
      </c>
      <c r="D15" s="9">
        <f>C15</f>
        <v>0.99</v>
      </c>
      <c r="E15" s="1"/>
      <c r="F15" s="1"/>
    </row>
    <row r="16" spans="2:12" x14ac:dyDescent="0.25">
      <c r="B16" s="4" t="s">
        <v>25</v>
      </c>
      <c r="C16" s="5"/>
      <c r="D16" s="8">
        <f>D15*D12/D14</f>
        <v>1.0769780205764339</v>
      </c>
      <c r="E16" s="1"/>
      <c r="F16" s="1"/>
    </row>
    <row r="17" spans="2:6" x14ac:dyDescent="0.25">
      <c r="B17" s="20" t="s">
        <v>15</v>
      </c>
      <c r="C17" s="23"/>
      <c r="D17" s="24"/>
      <c r="E17" s="1"/>
      <c r="F17" s="1"/>
    </row>
    <row r="18" spans="2:6" x14ac:dyDescent="0.25">
      <c r="B18" s="4" t="s">
        <v>7</v>
      </c>
      <c r="C18" s="10"/>
      <c r="D18" s="11">
        <f>D7*(1+D10+(D11-D10))+D8*(1+D10+D15*(D11-D10))</f>
        <v>1.2540344929234106</v>
      </c>
      <c r="E18" s="1"/>
      <c r="F18" s="1"/>
    </row>
    <row r="19" spans="2:6" x14ac:dyDescent="0.25">
      <c r="B19" s="4" t="s">
        <v>8</v>
      </c>
      <c r="C19" s="10"/>
      <c r="D19" s="11">
        <f>((D16*D8)^2+(D12*D7)^2+2*D14*D16*D8*D12*D7)^0.5</f>
        <v>0.30778342518617202</v>
      </c>
      <c r="E19" s="1"/>
      <c r="F19" s="1"/>
    </row>
    <row r="20" spans="2:6" x14ac:dyDescent="0.25">
      <c r="B20" s="4" t="s">
        <v>9</v>
      </c>
      <c r="C20" s="10"/>
      <c r="D20" s="11">
        <f>(D18-(D19/D12)*(D11-D10))/(1+D10)</f>
        <v>0.92762399434206666</v>
      </c>
      <c r="E20" s="1"/>
      <c r="F20" s="1"/>
    </row>
    <row r="21" spans="2:6" x14ac:dyDescent="0.25">
      <c r="B21" s="20" t="s">
        <v>17</v>
      </c>
      <c r="C21" s="21"/>
      <c r="D21" s="25"/>
      <c r="E21" s="1"/>
      <c r="F21" s="1"/>
    </row>
    <row r="22" spans="2:6" x14ac:dyDescent="0.25">
      <c r="B22" s="4" t="s">
        <v>10</v>
      </c>
      <c r="C22" s="10"/>
      <c r="D22" s="19">
        <f>D20-D7</f>
        <v>0.13914429329438904</v>
      </c>
      <c r="E22" s="1"/>
      <c r="F22" s="1"/>
    </row>
    <row r="23" spans="2:6" x14ac:dyDescent="0.25">
      <c r="B23" s="4" t="s">
        <v>11</v>
      </c>
      <c r="C23" s="10"/>
      <c r="D23" s="11">
        <f>D8*(1+D10+D15*(D11-D10))</f>
        <v>0.26496555592920362</v>
      </c>
      <c r="E23" s="1"/>
      <c r="F23" s="1"/>
    </row>
    <row r="24" spans="2:6" ht="13.8" thickBot="1" x14ac:dyDescent="0.3">
      <c r="B24" s="20" t="s">
        <v>16</v>
      </c>
      <c r="C24" s="21"/>
      <c r="D24" s="25"/>
      <c r="E24" s="1"/>
      <c r="F24" s="1"/>
    </row>
    <row r="25" spans="2:6" x14ac:dyDescent="0.25">
      <c r="B25" s="4" t="s">
        <v>19</v>
      </c>
      <c r="C25" s="10"/>
      <c r="D25" s="32">
        <f>D23/D22-1</f>
        <v>0.90425025458006547</v>
      </c>
      <c r="E25" s="1"/>
      <c r="F25" s="1"/>
    </row>
    <row r="26" spans="2:6" ht="13.8" thickBot="1" x14ac:dyDescent="0.3">
      <c r="B26" s="4" t="s">
        <v>13</v>
      </c>
      <c r="C26" s="10"/>
      <c r="D26" s="33">
        <f>(1+D25)^(1/D6)-1</f>
        <v>0.37994574334647857</v>
      </c>
      <c r="E26" s="1"/>
      <c r="F26" s="1"/>
    </row>
    <row r="27" spans="2:6" x14ac:dyDescent="0.25">
      <c r="B27" s="4" t="s">
        <v>26</v>
      </c>
      <c r="C27" s="10"/>
      <c r="D27" s="18">
        <f>(D23/D8)^(1/D6)-1</f>
        <v>0.11922830557487263</v>
      </c>
      <c r="E27" s="1"/>
      <c r="F27" s="1"/>
    </row>
    <row r="28" spans="2:6" x14ac:dyDescent="0.25">
      <c r="B28" s="7" t="s">
        <v>31</v>
      </c>
      <c r="C28" s="10"/>
      <c r="D28" s="18">
        <f>D26-D27</f>
        <v>0.26071743777160594</v>
      </c>
      <c r="E28" s="1"/>
      <c r="F28" s="1"/>
    </row>
    <row r="29" spans="2:6" x14ac:dyDescent="0.25">
      <c r="B29" s="4" t="s">
        <v>12</v>
      </c>
      <c r="C29" s="10"/>
      <c r="D29" s="8">
        <f>D16*(D8/D22)</f>
        <v>1.6371689235967666</v>
      </c>
      <c r="E29" s="1"/>
      <c r="F29" s="1"/>
    </row>
    <row r="30" spans="2:6" x14ac:dyDescent="0.25">
      <c r="B30" s="20" t="s">
        <v>18</v>
      </c>
      <c r="C30" s="21"/>
      <c r="D30" s="24"/>
      <c r="E30" s="1"/>
      <c r="F30" s="1"/>
    </row>
    <row r="31" spans="2:6" x14ac:dyDescent="0.25">
      <c r="B31" s="34" t="s">
        <v>14</v>
      </c>
      <c r="C31" s="26" t="s">
        <v>27</v>
      </c>
      <c r="D31" s="12">
        <f>D22/(D22+D7)</f>
        <v>0.15000074830220356</v>
      </c>
      <c r="E31" s="3"/>
      <c r="F31" s="3"/>
    </row>
    <row r="32" spans="2:6" ht="13.8" thickBot="1" x14ac:dyDescent="0.3">
      <c r="B32" s="13" t="s">
        <v>20</v>
      </c>
      <c r="C32" s="14"/>
      <c r="D32" s="15">
        <f>1-D31</f>
        <v>0.84999925169779644</v>
      </c>
    </row>
  </sheetData>
  <sheetProtection sheet="1" objects="1" scenarios="1"/>
  <mergeCells count="2">
    <mergeCell ref="B3:D3"/>
    <mergeCell ref="B2:D2"/>
  </mergeCells>
  <phoneticPr fontId="0" type="noConversion"/>
  <pageMargins left="0.75" right="0.75" top="1" bottom="1" header="0.5" footer="0.5"/>
  <pageSetup scale="96" orientation="portrait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11A.4</vt:lpstr>
      <vt:lpstr>'Table 11A.4'!Print_Area</vt:lpstr>
    </vt:vector>
  </TitlesOfParts>
  <Company>cgu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Smith</dc:creator>
  <cp:lastModifiedBy>Richard Smith</cp:lastModifiedBy>
  <cp:lastPrinted>2010-02-16T21:46:17Z</cp:lastPrinted>
  <dcterms:created xsi:type="dcterms:W3CDTF">2002-11-19T21:32:56Z</dcterms:created>
  <dcterms:modified xsi:type="dcterms:W3CDTF">2019-03-19T20:29:24Z</dcterms:modified>
</cp:coreProperties>
</file>